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7355" windowHeight="7245" activeTab="0"/>
  </bookViews>
  <sheets>
    <sheet name="附件3" sheetId="1" r:id="rId1"/>
  </sheets>
  <definedNames>
    <definedName name="_xlnm.Print_Area" localSheetId="0">'附件3'!$A$1:$V$21</definedName>
    <definedName name="_xlnm.Print_Titles" localSheetId="0">'附件3'!$3:$5</definedName>
  </definedNames>
  <calcPr fullCalcOnLoad="1"/>
</workbook>
</file>

<file path=xl/sharedStrings.xml><?xml version="1.0" encoding="utf-8"?>
<sst xmlns="http://schemas.openxmlformats.org/spreadsheetml/2006/main" count="108" uniqueCount="91">
  <si>
    <t>序号</t>
  </si>
  <si>
    <t>项目名称</t>
  </si>
  <si>
    <t>项目地点</t>
  </si>
  <si>
    <t>其中</t>
  </si>
  <si>
    <t>公共租赁住房</t>
  </si>
  <si>
    <t>套数</t>
  </si>
  <si>
    <t>面积</t>
  </si>
  <si>
    <t>面积</t>
  </si>
  <si>
    <t>面积</t>
  </si>
  <si>
    <t>单位：套、平方米</t>
  </si>
  <si>
    <t>责任主体</t>
  </si>
  <si>
    <t>项目业主</t>
  </si>
  <si>
    <t>计划总数</t>
  </si>
  <si>
    <t>备注</t>
  </si>
  <si>
    <t>开工项目计划</t>
  </si>
  <si>
    <t>计划类别</t>
  </si>
  <si>
    <t>城镇棚户区改造</t>
  </si>
  <si>
    <t>共有产权住房</t>
  </si>
  <si>
    <t>筹建方式</t>
  </si>
  <si>
    <t>广州市恒越房地产有限公司</t>
  </si>
  <si>
    <t>番禺区亚运大道北侧</t>
  </si>
  <si>
    <t>广州市悦商房地产开发有限公司</t>
  </si>
  <si>
    <t>番禺区住房保障办公室</t>
  </si>
  <si>
    <t>碧臻花园</t>
  </si>
  <si>
    <t>广州市番禺区大石街富石路317号</t>
  </si>
  <si>
    <t>配建</t>
  </si>
  <si>
    <t>番禺区房地产管理所</t>
  </si>
  <si>
    <t>筹集零散房源</t>
  </si>
  <si>
    <t>番禺区市桥城区</t>
  </si>
  <si>
    <t>既有房源转用</t>
  </si>
  <si>
    <t>-</t>
  </si>
  <si>
    <t>集中新建</t>
  </si>
  <si>
    <t>（计划）
开工时间</t>
  </si>
  <si>
    <t>（计划）
竣工时间</t>
  </si>
  <si>
    <t>开工合计</t>
  </si>
  <si>
    <t>预备项目</t>
  </si>
  <si>
    <t>其中：正式项目小计</t>
  </si>
  <si>
    <t>其中：预备项目小计</t>
  </si>
  <si>
    <t>中国铁路广州局集团</t>
  </si>
  <si>
    <t>大朗客整所共有产权住房项目</t>
  </si>
  <si>
    <t>白云区滘心村、大朗村、龙湖村交界处</t>
  </si>
  <si>
    <t>从化区政府</t>
  </si>
  <si>
    <t>广州市从化区住房和城乡建设局</t>
  </si>
  <si>
    <t>广州市从化区城郊街镇北路5巷迎福园三街</t>
  </si>
  <si>
    <t>集中新建</t>
  </si>
  <si>
    <t>预备项目</t>
  </si>
  <si>
    <t>单间</t>
  </si>
  <si>
    <t>一房带厅</t>
  </si>
  <si>
    <t>两房带厅</t>
  </si>
  <si>
    <t>三房带厅</t>
  </si>
  <si>
    <t>其他户型</t>
  </si>
  <si>
    <t>计划户型</t>
  </si>
  <si>
    <t>广州市2022年公租房、城镇棚户区改造、共有产权住房建设年度项目建设清单</t>
  </si>
  <si>
    <t>配建</t>
  </si>
  <si>
    <t>白云区金沙洲AB3701008地块</t>
  </si>
  <si>
    <t>黄埔东路以北、龙头路以西</t>
  </si>
  <si>
    <t>黄埔东路以北、龙头路以东</t>
  </si>
  <si>
    <t>广州卓盛房地产开发有限公司</t>
  </si>
  <si>
    <t>市住房城乡建设局</t>
  </si>
  <si>
    <t>番禺区亚运大道北侧番禺客运站地块配建公租房项目</t>
  </si>
  <si>
    <t>配建</t>
  </si>
  <si>
    <t>广州市润尚房地产开发有限公司</t>
  </si>
  <si>
    <t>白云区金沙洲AB3701008地块配建公租房项目</t>
  </si>
  <si>
    <t>配建</t>
  </si>
  <si>
    <t>广州樾富房地产开发有限公司</t>
  </si>
  <si>
    <t>黄埔化工改造居住地块配建公租房项目</t>
  </si>
  <si>
    <t>黄埔东路以北、龙头路以东居住地块配建公租房项目</t>
  </si>
  <si>
    <t>荔湾区荷景路AF060419地块配建公租房项目</t>
  </si>
  <si>
    <t>荔湾区荷景路AF060419</t>
  </si>
  <si>
    <t>预备项目</t>
  </si>
  <si>
    <t>从化区城郊街向阳保障性住房（一期）项目</t>
  </si>
  <si>
    <t>番禺区政府</t>
  </si>
  <si>
    <t>-</t>
  </si>
  <si>
    <t>2021年以前</t>
  </si>
  <si>
    <t>-</t>
  </si>
  <si>
    <t>广州越创房地产开发有限公司</t>
  </si>
  <si>
    <t>番禺区新造镇广州国际创新城一期C居住地块配建公租房项目</t>
  </si>
  <si>
    <t>番禺区新造镇广州国际创新城</t>
  </si>
  <si>
    <t>2024年底</t>
  </si>
  <si>
    <t>预备项目</t>
  </si>
  <si>
    <t>深圳天地源房地产开发有限公司</t>
  </si>
  <si>
    <t>番禺区石碁镇SQ18G-08市莲路北侧地块</t>
  </si>
  <si>
    <t>番禺区石碁镇市莲路北侧</t>
  </si>
  <si>
    <t>广州珠江住房租赁发展投资有限公司</t>
  </si>
  <si>
    <t>广州珠江住房租赁发展投资有限公司/市住房保障办</t>
  </si>
  <si>
    <t>原南方钢厂（三期）保障性住房项目</t>
  </si>
  <si>
    <t>白云区机场高速公路与广花公路交界西侧</t>
  </si>
  <si>
    <t>白云区石丰大道与红星路交汇处</t>
  </si>
  <si>
    <t>暂无相关数据</t>
  </si>
  <si>
    <r>
      <t>2</t>
    </r>
    <r>
      <rPr>
        <sz val="11"/>
        <color indexed="8"/>
        <rFont val="宋体"/>
        <family val="0"/>
      </rPr>
      <t>023年底</t>
    </r>
  </si>
  <si>
    <t>石丰路二期保障性住房项目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</si>
</sst>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Helv"/>
      <family val="2"/>
    </font>
    <font>
      <sz val="12"/>
      <name val="Times New Roman"/>
      <family val="1"/>
    </font>
    <font>
      <sz val="10"/>
      <name val="方正小标宋简体"/>
      <family val="4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 wrapText="1"/>
    </xf>
    <xf numFmtId="0" fontId="45" fillId="1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left" vertical="center"/>
    </xf>
    <xf numFmtId="0" fontId="45" fillId="1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6" fillId="33" borderId="10" xfId="41" applyFont="1" applyFill="1" applyBorder="1" applyAlignment="1">
      <alignment horizontal="center" vertical="center" wrapText="1"/>
      <protection/>
    </xf>
    <xf numFmtId="0" fontId="46" fillId="33" borderId="10" xfId="4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57" fontId="0" fillId="33" borderId="10" xfId="0" applyNumberFormat="1" applyFont="1" applyFill="1" applyBorder="1" applyAlignment="1">
      <alignment horizontal="center" vertical="center" wrapText="1"/>
    </xf>
    <xf numFmtId="0" fontId="47" fillId="33" borderId="10" xfId="4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47" fillId="33" borderId="12" xfId="41" applyFont="1" applyFill="1" applyBorder="1" applyAlignment="1">
      <alignment horizontal="center" vertical="center" wrapText="1"/>
      <protection/>
    </xf>
    <xf numFmtId="0" fontId="47" fillId="33" borderId="11" xfId="41" applyFont="1" applyFill="1" applyBorder="1" applyAlignment="1">
      <alignment horizontal="center" vertical="center" wrapText="1"/>
      <protection/>
    </xf>
    <xf numFmtId="0" fontId="47" fillId="33" borderId="13" xfId="41" applyFont="1" applyFill="1" applyBorder="1" applyAlignment="1">
      <alignment horizontal="center" vertical="center" wrapText="1"/>
      <protection/>
    </xf>
    <xf numFmtId="0" fontId="46" fillId="33" borderId="14" xfId="0" applyNumberFormat="1" applyFont="1" applyFill="1" applyBorder="1" applyAlignment="1">
      <alignment horizontal="center" vertical="center"/>
    </xf>
    <xf numFmtId="0" fontId="46" fillId="33" borderId="15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7" fillId="10" borderId="14" xfId="41" applyFont="1" applyFill="1" applyBorder="1" applyAlignment="1">
      <alignment horizontal="center" vertical="center" wrapText="1"/>
      <protection/>
    </xf>
    <xf numFmtId="0" fontId="7" fillId="10" borderId="15" xfId="41" applyFont="1" applyFill="1" applyBorder="1" applyAlignment="1">
      <alignment horizontal="center" vertical="center" wrapText="1"/>
      <protection/>
    </xf>
    <xf numFmtId="0" fontId="7" fillId="10" borderId="16" xfId="41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46" fillId="33" borderId="12" xfId="41" applyFont="1" applyFill="1" applyBorder="1" applyAlignment="1">
      <alignment horizontal="center" vertical="center" wrapText="1"/>
      <protection/>
    </xf>
    <xf numFmtId="0" fontId="46" fillId="33" borderId="11" xfId="41" applyFont="1" applyFill="1" applyBorder="1" applyAlignment="1">
      <alignment horizontal="center" vertical="center" wrapText="1"/>
      <protection/>
    </xf>
    <xf numFmtId="0" fontId="46" fillId="33" borderId="13" xfId="41" applyFont="1" applyFill="1" applyBorder="1" applyAlignment="1">
      <alignment horizontal="center" vertical="center" wrapText="1"/>
      <protection/>
    </xf>
    <xf numFmtId="0" fontId="46" fillId="33" borderId="14" xfId="41" applyFont="1" applyFill="1" applyBorder="1" applyAlignment="1" applyProtection="1">
      <alignment horizontal="center" vertical="center" wrapText="1"/>
      <protection locked="0"/>
    </xf>
    <xf numFmtId="0" fontId="46" fillId="33" borderId="16" xfId="4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7" fillId="10" borderId="14" xfId="41" applyFont="1" applyFill="1" applyBorder="1" applyAlignment="1">
      <alignment horizontal="right" vertical="center" wrapText="1"/>
      <protection/>
    </xf>
    <xf numFmtId="0" fontId="7" fillId="10" borderId="15" xfId="41" applyFont="1" applyFill="1" applyBorder="1" applyAlignment="1">
      <alignment horizontal="right" vertical="center" wrapText="1"/>
      <protection/>
    </xf>
    <xf numFmtId="0" fontId="7" fillId="10" borderId="16" xfId="41" applyFont="1" applyFill="1" applyBorder="1" applyAlignment="1">
      <alignment horizontal="right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6" fillId="33" borderId="12" xfId="41" applyFont="1" applyFill="1" applyBorder="1" applyAlignment="1">
      <alignment horizontal="center" vertical="center" textRotation="255" wrapText="1"/>
      <protection/>
    </xf>
    <xf numFmtId="0" fontId="46" fillId="33" borderId="11" xfId="41" applyFont="1" applyFill="1" applyBorder="1" applyAlignment="1">
      <alignment horizontal="center" vertical="center" textRotation="255" wrapText="1"/>
      <protection/>
    </xf>
    <xf numFmtId="0" fontId="46" fillId="33" borderId="13" xfId="41" applyFont="1" applyFill="1" applyBorder="1" applyAlignment="1">
      <alignment horizontal="center" vertical="center" textRotation="255" wrapText="1"/>
      <protection/>
    </xf>
  </cellXfs>
  <cellStyles count="50">
    <cellStyle name="Normal" xfId="0"/>
    <cellStyle name="_x0007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Y6" sqref="Y6:Z9"/>
    </sheetView>
  </sheetViews>
  <sheetFormatPr defaultColWidth="9.140625" defaultRowHeight="15"/>
  <cols>
    <col min="2" max="2" width="4.8515625" style="0" customWidth="1"/>
    <col min="3" max="3" width="10.57421875" style="0" customWidth="1"/>
    <col min="4" max="4" width="13.57421875" style="0" customWidth="1"/>
    <col min="5" max="5" width="19.57421875" style="0" customWidth="1"/>
    <col min="6" max="6" width="12.421875" style="0" customWidth="1"/>
    <col min="7" max="7" width="9.28125" style="0" customWidth="1"/>
    <col min="8" max="9" width="11.57421875" style="0" customWidth="1"/>
    <col min="10" max="10" width="6.57421875" style="0" customWidth="1"/>
    <col min="11" max="16" width="8.57421875" style="0" customWidth="1"/>
    <col min="17" max="17" width="11.8515625" style="0" customWidth="1"/>
    <col min="18" max="21" width="10.140625" style="0" bestFit="1" customWidth="1"/>
    <col min="22" max="22" width="11.8515625" style="0" customWidth="1"/>
  </cols>
  <sheetData>
    <row r="1" spans="1:22" ht="38.25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5" ht="21" customHeight="1">
      <c r="A2" s="40"/>
      <c r="B2" s="40"/>
      <c r="C2" s="40"/>
      <c r="D2" s="40"/>
      <c r="E2" s="1"/>
      <c r="F2" s="1"/>
      <c r="G2" s="1"/>
      <c r="H2" s="1"/>
      <c r="I2" s="1"/>
      <c r="J2" s="1"/>
      <c r="K2" s="32"/>
      <c r="L2" s="32"/>
      <c r="M2" s="1"/>
      <c r="N2" s="1"/>
      <c r="S2" s="42" t="s">
        <v>9</v>
      </c>
      <c r="T2" s="42"/>
      <c r="U2" s="42"/>
      <c r="V2" s="42"/>
      <c r="W2" s="3"/>
      <c r="X2" s="3"/>
      <c r="Y2" s="3"/>
    </row>
    <row r="3" spans="1:22" ht="15.75" customHeight="1">
      <c r="A3" s="33" t="s">
        <v>15</v>
      </c>
      <c r="B3" s="50" t="s">
        <v>0</v>
      </c>
      <c r="C3" s="33" t="s">
        <v>10</v>
      </c>
      <c r="D3" s="33" t="s">
        <v>11</v>
      </c>
      <c r="E3" s="33" t="s">
        <v>1</v>
      </c>
      <c r="F3" s="33" t="s">
        <v>2</v>
      </c>
      <c r="G3" s="33" t="s">
        <v>18</v>
      </c>
      <c r="H3" s="33" t="s">
        <v>32</v>
      </c>
      <c r="I3" s="33" t="s">
        <v>33</v>
      </c>
      <c r="J3" s="33" t="s">
        <v>12</v>
      </c>
      <c r="K3" s="24" t="s">
        <v>3</v>
      </c>
      <c r="L3" s="25"/>
      <c r="M3" s="25"/>
      <c r="N3" s="25"/>
      <c r="O3" s="25"/>
      <c r="P3" s="26"/>
      <c r="Q3" s="24" t="s">
        <v>51</v>
      </c>
      <c r="R3" s="25"/>
      <c r="S3" s="25"/>
      <c r="T3" s="25"/>
      <c r="U3" s="26"/>
      <c r="V3" s="33" t="s">
        <v>13</v>
      </c>
    </row>
    <row r="4" spans="1:22" ht="15.75" customHeight="1">
      <c r="A4" s="34"/>
      <c r="B4" s="51"/>
      <c r="C4" s="34"/>
      <c r="D4" s="34"/>
      <c r="E4" s="34"/>
      <c r="F4" s="34"/>
      <c r="G4" s="34"/>
      <c r="H4" s="34"/>
      <c r="I4" s="34"/>
      <c r="J4" s="34"/>
      <c r="K4" s="36" t="s">
        <v>4</v>
      </c>
      <c r="L4" s="37"/>
      <c r="M4" s="36" t="s">
        <v>16</v>
      </c>
      <c r="N4" s="37"/>
      <c r="O4" s="36" t="s">
        <v>17</v>
      </c>
      <c r="P4" s="37"/>
      <c r="Q4" s="27" t="s">
        <v>46</v>
      </c>
      <c r="R4" s="27" t="s">
        <v>47</v>
      </c>
      <c r="S4" s="27" t="s">
        <v>48</v>
      </c>
      <c r="T4" s="27" t="s">
        <v>49</v>
      </c>
      <c r="U4" s="27" t="s">
        <v>50</v>
      </c>
      <c r="V4" s="34"/>
    </row>
    <row r="5" spans="1:22" ht="28.5" customHeight="1">
      <c r="A5" s="35"/>
      <c r="B5" s="52"/>
      <c r="C5" s="35"/>
      <c r="D5" s="35"/>
      <c r="E5" s="35"/>
      <c r="F5" s="35"/>
      <c r="G5" s="35"/>
      <c r="H5" s="35"/>
      <c r="I5" s="35"/>
      <c r="J5" s="35"/>
      <c r="K5" s="13" t="s">
        <v>5</v>
      </c>
      <c r="L5" s="14" t="s">
        <v>8</v>
      </c>
      <c r="M5" s="14" t="s">
        <v>5</v>
      </c>
      <c r="N5" s="14" t="s">
        <v>7</v>
      </c>
      <c r="O5" s="14" t="s">
        <v>5</v>
      </c>
      <c r="P5" s="14" t="s">
        <v>6</v>
      </c>
      <c r="Q5" s="28"/>
      <c r="R5" s="28"/>
      <c r="S5" s="28"/>
      <c r="T5" s="28"/>
      <c r="U5" s="28"/>
      <c r="V5" s="35"/>
    </row>
    <row r="6" spans="1:22" s="9" customFormat="1" ht="60" customHeight="1">
      <c r="A6" s="21" t="s">
        <v>14</v>
      </c>
      <c r="B6" s="15">
        <v>1</v>
      </c>
      <c r="C6" s="38" t="s">
        <v>83</v>
      </c>
      <c r="D6" s="12" t="s">
        <v>84</v>
      </c>
      <c r="E6" s="12" t="s">
        <v>85</v>
      </c>
      <c r="F6" s="16" t="s">
        <v>86</v>
      </c>
      <c r="G6" s="12" t="s">
        <v>44</v>
      </c>
      <c r="H6" s="17">
        <v>44864</v>
      </c>
      <c r="I6" s="17">
        <v>46142</v>
      </c>
      <c r="J6" s="15">
        <f aca="true" t="shared" si="0" ref="J6:J11">K6+M6+O6</f>
        <v>1062</v>
      </c>
      <c r="K6" s="12">
        <v>714</v>
      </c>
      <c r="L6" s="12">
        <v>36577</v>
      </c>
      <c r="M6" s="12">
        <v>348</v>
      </c>
      <c r="N6" s="12">
        <v>20641</v>
      </c>
      <c r="O6" s="18"/>
      <c r="P6" s="18"/>
      <c r="Q6" s="12">
        <v>0</v>
      </c>
      <c r="R6" s="12">
        <v>160</v>
      </c>
      <c r="S6" s="12">
        <v>742</v>
      </c>
      <c r="T6" s="12">
        <v>160</v>
      </c>
      <c r="U6" s="12">
        <v>0</v>
      </c>
      <c r="V6" s="18"/>
    </row>
    <row r="7" spans="1:22" s="10" customFormat="1" ht="40.5">
      <c r="A7" s="22"/>
      <c r="B7" s="15">
        <v>2</v>
      </c>
      <c r="C7" s="39"/>
      <c r="D7" s="12" t="s">
        <v>83</v>
      </c>
      <c r="E7" s="7" t="s">
        <v>90</v>
      </c>
      <c r="F7" s="16" t="s">
        <v>87</v>
      </c>
      <c r="G7" s="12" t="s">
        <v>44</v>
      </c>
      <c r="H7" s="17">
        <v>44925</v>
      </c>
      <c r="I7" s="17">
        <v>46203</v>
      </c>
      <c r="J7" s="15">
        <f t="shared" si="0"/>
        <v>1412</v>
      </c>
      <c r="K7" s="12">
        <f>10*47+16*19</f>
        <v>774</v>
      </c>
      <c r="L7" s="12">
        <v>38536</v>
      </c>
      <c r="M7" s="12">
        <v>16</v>
      </c>
      <c r="N7" s="12">
        <v>1442</v>
      </c>
      <c r="O7" s="18">
        <v>622</v>
      </c>
      <c r="P7" s="18">
        <v>57847</v>
      </c>
      <c r="Q7" s="12">
        <v>304</v>
      </c>
      <c r="R7" s="12">
        <v>94</v>
      </c>
      <c r="S7" s="12">
        <f>282+116+8</f>
        <v>406</v>
      </c>
      <c r="T7" s="12">
        <f>94+64+122+256+6</f>
        <v>542</v>
      </c>
      <c r="U7" s="12">
        <f>64+2</f>
        <v>66</v>
      </c>
      <c r="V7" s="15" t="s">
        <v>45</v>
      </c>
    </row>
    <row r="8" spans="1:22" s="2" customFormat="1" ht="40.5">
      <c r="A8" s="22"/>
      <c r="B8" s="15">
        <v>3</v>
      </c>
      <c r="C8" s="38" t="s">
        <v>58</v>
      </c>
      <c r="D8" s="12" t="s">
        <v>19</v>
      </c>
      <c r="E8" s="12" t="s">
        <v>59</v>
      </c>
      <c r="F8" s="16" t="s">
        <v>20</v>
      </c>
      <c r="G8" s="12" t="s">
        <v>60</v>
      </c>
      <c r="H8" s="17">
        <v>44440</v>
      </c>
      <c r="I8" s="12" t="s">
        <v>89</v>
      </c>
      <c r="J8" s="15">
        <f t="shared" si="0"/>
        <v>120</v>
      </c>
      <c r="K8" s="12">
        <v>120</v>
      </c>
      <c r="L8" s="12">
        <v>6750</v>
      </c>
      <c r="M8" s="15"/>
      <c r="N8" s="15"/>
      <c r="O8" s="15"/>
      <c r="P8" s="15"/>
      <c r="Q8" s="12">
        <v>0</v>
      </c>
      <c r="R8" s="12">
        <v>34</v>
      </c>
      <c r="S8" s="12">
        <v>86</v>
      </c>
      <c r="T8" s="12">
        <v>0</v>
      </c>
      <c r="U8" s="12">
        <v>0</v>
      </c>
      <c r="V8" s="12"/>
    </row>
    <row r="9" spans="1:22" s="2" customFormat="1" ht="60" customHeight="1">
      <c r="A9" s="22"/>
      <c r="B9" s="15">
        <v>4</v>
      </c>
      <c r="C9" s="43"/>
      <c r="D9" s="12" t="s">
        <v>61</v>
      </c>
      <c r="E9" s="12" t="s">
        <v>62</v>
      </c>
      <c r="F9" s="16" t="s">
        <v>54</v>
      </c>
      <c r="G9" s="12" t="s">
        <v>63</v>
      </c>
      <c r="H9" s="17">
        <v>44409</v>
      </c>
      <c r="I9" s="17">
        <v>45444</v>
      </c>
      <c r="J9" s="15">
        <f t="shared" si="0"/>
        <v>442</v>
      </c>
      <c r="K9" s="12">
        <v>442</v>
      </c>
      <c r="L9" s="12">
        <v>23400</v>
      </c>
      <c r="M9" s="15"/>
      <c r="N9" s="15"/>
      <c r="O9" s="15"/>
      <c r="P9" s="15"/>
      <c r="Q9" s="12">
        <v>0</v>
      </c>
      <c r="R9" s="12">
        <f>34+34+17+17+68</f>
        <v>170</v>
      </c>
      <c r="S9" s="12">
        <f>34+34+68+34+34+68</f>
        <v>272</v>
      </c>
      <c r="T9" s="19">
        <v>0</v>
      </c>
      <c r="U9" s="12">
        <v>0</v>
      </c>
      <c r="V9" s="15"/>
    </row>
    <row r="10" spans="1:22" s="2" customFormat="1" ht="40.5">
      <c r="A10" s="22"/>
      <c r="B10" s="15">
        <v>5</v>
      </c>
      <c r="C10" s="43"/>
      <c r="D10" s="12" t="s">
        <v>64</v>
      </c>
      <c r="E10" s="12" t="s">
        <v>65</v>
      </c>
      <c r="F10" s="16" t="s">
        <v>55</v>
      </c>
      <c r="G10" s="12" t="s">
        <v>60</v>
      </c>
      <c r="H10" s="17">
        <v>44531</v>
      </c>
      <c r="I10" s="17">
        <v>45261</v>
      </c>
      <c r="J10" s="15">
        <f t="shared" si="0"/>
        <v>386</v>
      </c>
      <c r="K10" s="12">
        <v>386</v>
      </c>
      <c r="L10" s="12">
        <v>21600</v>
      </c>
      <c r="M10" s="15"/>
      <c r="N10" s="15"/>
      <c r="O10" s="15"/>
      <c r="P10" s="15"/>
      <c r="Q10" s="12">
        <v>0</v>
      </c>
      <c r="R10" s="12">
        <v>88</v>
      </c>
      <c r="S10" s="12">
        <v>256</v>
      </c>
      <c r="T10" s="12">
        <v>42</v>
      </c>
      <c r="U10" s="12">
        <v>0</v>
      </c>
      <c r="V10" s="15"/>
    </row>
    <row r="11" spans="1:22" ht="40.5">
      <c r="A11" s="22"/>
      <c r="B11" s="15">
        <v>6</v>
      </c>
      <c r="C11" s="43"/>
      <c r="D11" s="12" t="s">
        <v>21</v>
      </c>
      <c r="E11" s="12" t="s">
        <v>66</v>
      </c>
      <c r="F11" s="16" t="s">
        <v>56</v>
      </c>
      <c r="G11" s="12" t="s">
        <v>60</v>
      </c>
      <c r="H11" s="17">
        <v>44378</v>
      </c>
      <c r="I11" s="12" t="s">
        <v>89</v>
      </c>
      <c r="J11" s="15">
        <f t="shared" si="0"/>
        <v>240</v>
      </c>
      <c r="K11" s="12">
        <v>240</v>
      </c>
      <c r="L11" s="12">
        <v>12600</v>
      </c>
      <c r="M11" s="20"/>
      <c r="N11" s="20"/>
      <c r="O11" s="20"/>
      <c r="P11" s="20"/>
      <c r="Q11" s="12">
        <v>0</v>
      </c>
      <c r="R11" s="12">
        <v>120</v>
      </c>
      <c r="S11" s="12">
        <v>120</v>
      </c>
      <c r="T11" s="12">
        <v>0</v>
      </c>
      <c r="U11" s="12">
        <v>0</v>
      </c>
      <c r="V11" s="20"/>
    </row>
    <row r="12" spans="1:22" ht="40.5">
      <c r="A12" s="22"/>
      <c r="B12" s="15">
        <v>7</v>
      </c>
      <c r="C12" s="39"/>
      <c r="D12" s="12" t="s">
        <v>57</v>
      </c>
      <c r="E12" s="12" t="s">
        <v>67</v>
      </c>
      <c r="F12" s="16" t="s">
        <v>68</v>
      </c>
      <c r="G12" s="12" t="s">
        <v>53</v>
      </c>
      <c r="H12" s="17">
        <v>44713</v>
      </c>
      <c r="I12" s="17">
        <v>45778</v>
      </c>
      <c r="J12" s="15">
        <v>178</v>
      </c>
      <c r="K12" s="15">
        <v>178</v>
      </c>
      <c r="L12" s="15">
        <v>10008</v>
      </c>
      <c r="M12" s="15"/>
      <c r="N12" s="15"/>
      <c r="O12" s="15"/>
      <c r="P12" s="15"/>
      <c r="Q12" s="12">
        <v>0</v>
      </c>
      <c r="R12" s="12">
        <v>0</v>
      </c>
      <c r="S12" s="12">
        <v>106</v>
      </c>
      <c r="T12" s="12">
        <v>72</v>
      </c>
      <c r="U12" s="12">
        <v>0</v>
      </c>
      <c r="V12" s="15" t="s">
        <v>69</v>
      </c>
    </row>
    <row r="13" spans="1:22" ht="60" customHeight="1">
      <c r="A13" s="22"/>
      <c r="B13" s="15">
        <v>8</v>
      </c>
      <c r="C13" s="11" t="s">
        <v>38</v>
      </c>
      <c r="D13" s="11" t="s">
        <v>38</v>
      </c>
      <c r="E13" s="12" t="s">
        <v>39</v>
      </c>
      <c r="F13" s="16" t="s">
        <v>40</v>
      </c>
      <c r="G13" s="12" t="s">
        <v>31</v>
      </c>
      <c r="H13" s="15" t="s">
        <v>30</v>
      </c>
      <c r="I13" s="15" t="s">
        <v>30</v>
      </c>
      <c r="J13" s="15">
        <f>K13+M13+O13</f>
        <v>2412</v>
      </c>
      <c r="K13" s="15"/>
      <c r="L13" s="15"/>
      <c r="M13" s="15"/>
      <c r="N13" s="15"/>
      <c r="O13" s="15">
        <v>2412</v>
      </c>
      <c r="P13" s="15">
        <v>212000</v>
      </c>
      <c r="Q13" s="47" t="s">
        <v>88</v>
      </c>
      <c r="R13" s="48"/>
      <c r="S13" s="48"/>
      <c r="T13" s="48"/>
      <c r="U13" s="49"/>
      <c r="V13" s="15" t="s">
        <v>35</v>
      </c>
    </row>
    <row r="14" spans="1:22" ht="60" customHeight="1">
      <c r="A14" s="22"/>
      <c r="B14" s="15">
        <v>9</v>
      </c>
      <c r="C14" s="38" t="s">
        <v>71</v>
      </c>
      <c r="D14" s="12" t="s">
        <v>22</v>
      </c>
      <c r="E14" s="15" t="s">
        <v>23</v>
      </c>
      <c r="F14" s="16" t="s">
        <v>24</v>
      </c>
      <c r="G14" s="15" t="s">
        <v>25</v>
      </c>
      <c r="H14" s="15" t="s">
        <v>72</v>
      </c>
      <c r="I14" s="15" t="s">
        <v>73</v>
      </c>
      <c r="J14" s="15">
        <f>K14+M14+O14</f>
        <v>93</v>
      </c>
      <c r="K14" s="15">
        <v>93</v>
      </c>
      <c r="L14" s="12">
        <v>3828</v>
      </c>
      <c r="M14" s="15"/>
      <c r="N14" s="15"/>
      <c r="O14" s="15"/>
      <c r="P14" s="15"/>
      <c r="Q14" s="16">
        <v>88</v>
      </c>
      <c r="R14" s="16">
        <v>5</v>
      </c>
      <c r="S14" s="16"/>
      <c r="T14" s="16"/>
      <c r="U14" s="16"/>
      <c r="V14" s="12"/>
    </row>
    <row r="15" spans="1:22" ht="60" customHeight="1">
      <c r="A15" s="22"/>
      <c r="B15" s="15">
        <v>10</v>
      </c>
      <c r="C15" s="43"/>
      <c r="D15" s="12" t="s">
        <v>26</v>
      </c>
      <c r="E15" s="15" t="s">
        <v>27</v>
      </c>
      <c r="F15" s="16" t="s">
        <v>28</v>
      </c>
      <c r="G15" s="12" t="s">
        <v>29</v>
      </c>
      <c r="H15" s="15" t="s">
        <v>74</v>
      </c>
      <c r="I15" s="15" t="s">
        <v>72</v>
      </c>
      <c r="J15" s="15">
        <f>K15+M15+O15</f>
        <v>17</v>
      </c>
      <c r="K15" s="15">
        <v>17</v>
      </c>
      <c r="L15" s="12">
        <v>894</v>
      </c>
      <c r="M15" s="15"/>
      <c r="N15" s="15"/>
      <c r="O15" s="15"/>
      <c r="P15" s="15"/>
      <c r="Q15" s="16"/>
      <c r="R15" s="16">
        <v>4</v>
      </c>
      <c r="S15" s="16">
        <v>11</v>
      </c>
      <c r="T15" s="16">
        <v>2</v>
      </c>
      <c r="U15" s="16"/>
      <c r="V15" s="12"/>
    </row>
    <row r="16" spans="1:22" ht="122.25" customHeight="1">
      <c r="A16" s="22"/>
      <c r="B16" s="15">
        <v>11</v>
      </c>
      <c r="C16" s="43"/>
      <c r="D16" s="12" t="s">
        <v>75</v>
      </c>
      <c r="E16" s="12" t="s">
        <v>76</v>
      </c>
      <c r="F16" s="16" t="s">
        <v>77</v>
      </c>
      <c r="G16" s="12" t="s">
        <v>60</v>
      </c>
      <c r="H16" s="17" t="s">
        <v>74</v>
      </c>
      <c r="I16" s="12" t="s">
        <v>78</v>
      </c>
      <c r="J16" s="15">
        <f>K16+M16+O16</f>
        <v>850</v>
      </c>
      <c r="K16" s="12">
        <v>850</v>
      </c>
      <c r="L16" s="12">
        <v>45900</v>
      </c>
      <c r="M16" s="20"/>
      <c r="N16" s="20"/>
      <c r="O16" s="20"/>
      <c r="P16" s="20"/>
      <c r="Q16" s="16"/>
      <c r="R16" s="16">
        <v>425</v>
      </c>
      <c r="S16" s="16">
        <v>450</v>
      </c>
      <c r="T16" s="16"/>
      <c r="U16" s="16"/>
      <c r="V16" s="15" t="s">
        <v>79</v>
      </c>
    </row>
    <row r="17" spans="1:22" ht="105" customHeight="1">
      <c r="A17" s="22"/>
      <c r="B17" s="15">
        <v>12</v>
      </c>
      <c r="C17" s="39"/>
      <c r="D17" s="12" t="s">
        <v>80</v>
      </c>
      <c r="E17" s="12" t="s">
        <v>81</v>
      </c>
      <c r="F17" s="16" t="s">
        <v>82</v>
      </c>
      <c r="G17" s="12" t="s">
        <v>60</v>
      </c>
      <c r="H17" s="17">
        <v>44772</v>
      </c>
      <c r="I17" s="17" t="s">
        <v>78</v>
      </c>
      <c r="J17" s="15">
        <f>K17+M17+O17</f>
        <v>16</v>
      </c>
      <c r="K17" s="15">
        <v>16</v>
      </c>
      <c r="L17" s="15">
        <v>900</v>
      </c>
      <c r="M17" s="15"/>
      <c r="N17" s="15"/>
      <c r="O17" s="15"/>
      <c r="P17" s="15"/>
      <c r="Q17" s="16"/>
      <c r="R17" s="16"/>
      <c r="S17" s="16">
        <v>16</v>
      </c>
      <c r="T17" s="16"/>
      <c r="U17" s="16"/>
      <c r="V17" s="15" t="s">
        <v>79</v>
      </c>
    </row>
    <row r="18" spans="1:22" s="8" customFormat="1" ht="60" customHeight="1">
      <c r="A18" s="23"/>
      <c r="B18" s="15">
        <v>13</v>
      </c>
      <c r="C18" s="12" t="s">
        <v>41</v>
      </c>
      <c r="D18" s="12" t="s">
        <v>42</v>
      </c>
      <c r="E18" s="12" t="s">
        <v>70</v>
      </c>
      <c r="F18" s="16" t="s">
        <v>43</v>
      </c>
      <c r="G18" s="12" t="s">
        <v>44</v>
      </c>
      <c r="H18" s="17">
        <v>44896</v>
      </c>
      <c r="I18" s="17">
        <v>45809</v>
      </c>
      <c r="J18" s="15">
        <v>247</v>
      </c>
      <c r="K18" s="15">
        <v>247</v>
      </c>
      <c r="L18" s="15">
        <v>13503</v>
      </c>
      <c r="M18" s="15">
        <v>0</v>
      </c>
      <c r="N18" s="15">
        <v>0</v>
      </c>
      <c r="O18" s="15">
        <v>0</v>
      </c>
      <c r="P18" s="15">
        <v>0</v>
      </c>
      <c r="Q18" s="16">
        <v>24</v>
      </c>
      <c r="R18" s="16">
        <v>75</v>
      </c>
      <c r="S18" s="16">
        <v>99</v>
      </c>
      <c r="T18" s="16">
        <v>49</v>
      </c>
      <c r="U18" s="16">
        <v>0</v>
      </c>
      <c r="V18" s="15" t="s">
        <v>45</v>
      </c>
    </row>
    <row r="19" spans="1:22" ht="27" customHeight="1">
      <c r="A19" s="29" t="s">
        <v>34</v>
      </c>
      <c r="B19" s="30"/>
      <c r="C19" s="30"/>
      <c r="D19" s="30"/>
      <c r="E19" s="30"/>
      <c r="F19" s="30"/>
      <c r="G19" s="30"/>
      <c r="H19" s="30"/>
      <c r="I19" s="31"/>
      <c r="J19" s="4">
        <f>SUM(J6:J18)</f>
        <v>7475</v>
      </c>
      <c r="K19" s="4">
        <f aca="true" t="shared" si="1" ref="K19:P19">SUM(K6:K18)</f>
        <v>4077</v>
      </c>
      <c r="L19" s="4">
        <f t="shared" si="1"/>
        <v>214496</v>
      </c>
      <c r="M19" s="4">
        <f t="shared" si="1"/>
        <v>364</v>
      </c>
      <c r="N19" s="4">
        <f t="shared" si="1"/>
        <v>22083</v>
      </c>
      <c r="O19" s="4">
        <f t="shared" si="1"/>
        <v>3034</v>
      </c>
      <c r="P19" s="4">
        <f t="shared" si="1"/>
        <v>269847</v>
      </c>
      <c r="Q19" s="5"/>
      <c r="R19" s="5"/>
      <c r="S19" s="5"/>
      <c r="T19" s="5"/>
      <c r="U19" s="5"/>
      <c r="V19" s="6"/>
    </row>
    <row r="20" spans="1:22" ht="27" customHeight="1">
      <c r="A20" s="44" t="s">
        <v>36</v>
      </c>
      <c r="B20" s="45"/>
      <c r="C20" s="45"/>
      <c r="D20" s="45"/>
      <c r="E20" s="45"/>
      <c r="F20" s="45"/>
      <c r="G20" s="45"/>
      <c r="H20" s="45"/>
      <c r="I20" s="46"/>
      <c r="J20" s="4">
        <f>J19-J21</f>
        <v>2360</v>
      </c>
      <c r="K20" s="4">
        <f aca="true" t="shared" si="2" ref="K20:P20">K19-K21</f>
        <v>2012</v>
      </c>
      <c r="L20" s="4">
        <f t="shared" si="2"/>
        <v>105649</v>
      </c>
      <c r="M20" s="4">
        <f t="shared" si="2"/>
        <v>348</v>
      </c>
      <c r="N20" s="4">
        <f t="shared" si="2"/>
        <v>20641</v>
      </c>
      <c r="O20" s="4">
        <f t="shared" si="2"/>
        <v>0</v>
      </c>
      <c r="P20" s="4">
        <f t="shared" si="2"/>
        <v>0</v>
      </c>
      <c r="Q20" s="5"/>
      <c r="R20" s="5"/>
      <c r="S20" s="5"/>
      <c r="T20" s="5"/>
      <c r="U20" s="5"/>
      <c r="V20" s="6"/>
    </row>
    <row r="21" spans="1:22" ht="27" customHeight="1">
      <c r="A21" s="44" t="s">
        <v>37</v>
      </c>
      <c r="B21" s="45"/>
      <c r="C21" s="45"/>
      <c r="D21" s="45"/>
      <c r="E21" s="45"/>
      <c r="F21" s="45"/>
      <c r="G21" s="45"/>
      <c r="H21" s="45"/>
      <c r="I21" s="46"/>
      <c r="J21" s="4">
        <f>SUMIF(V6:V18,"预备项目",J6:J18)</f>
        <v>5115</v>
      </c>
      <c r="K21" s="4">
        <f>SUMIF(V6:V18,"预备项目",K6:K18)</f>
        <v>2065</v>
      </c>
      <c r="L21" s="4">
        <f>SUMIF(V6:V18,"预备项目",L6:L18)</f>
        <v>108847</v>
      </c>
      <c r="M21" s="4">
        <f>SUMIF(V6:V18,"预备项目",M6:M18)</f>
        <v>16</v>
      </c>
      <c r="N21" s="4">
        <f>SUMIF(V6:V18,"预备项目",N6:N18)</f>
        <v>1442</v>
      </c>
      <c r="O21" s="4">
        <f>SUMIF(V6:V18,"预备项目",O6:O18)</f>
        <v>3034</v>
      </c>
      <c r="P21" s="4">
        <f>SUMIF(V6:V18,"预备项目",P6:P18)</f>
        <v>269847</v>
      </c>
      <c r="Q21" s="5"/>
      <c r="R21" s="5"/>
      <c r="S21" s="5"/>
      <c r="T21" s="5"/>
      <c r="U21" s="5"/>
      <c r="V21" s="6"/>
    </row>
    <row r="22" ht="36" customHeight="1"/>
    <row r="23" ht="13.5" customHeight="1"/>
    <row r="24" spans="2:16" s="2" customFormat="1" ht="19.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</sheetData>
  <sheetProtection/>
  <mergeCells count="33">
    <mergeCell ref="A21:I21"/>
    <mergeCell ref="A20:I20"/>
    <mergeCell ref="Q13:U13"/>
    <mergeCell ref="M4:N4"/>
    <mergeCell ref="A3:A5"/>
    <mergeCell ref="B3:B5"/>
    <mergeCell ref="E3:E5"/>
    <mergeCell ref="F3:F5"/>
    <mergeCell ref="A1:V1"/>
    <mergeCell ref="V3:V5"/>
    <mergeCell ref="S2:V2"/>
    <mergeCell ref="K3:P3"/>
    <mergeCell ref="C8:C12"/>
    <mergeCell ref="C14:C17"/>
    <mergeCell ref="A19:I19"/>
    <mergeCell ref="K2:L2"/>
    <mergeCell ref="D3:D5"/>
    <mergeCell ref="O4:P4"/>
    <mergeCell ref="C3:C5"/>
    <mergeCell ref="C6:C7"/>
    <mergeCell ref="A2:D2"/>
    <mergeCell ref="H3:H5"/>
    <mergeCell ref="J3:J5"/>
    <mergeCell ref="I3:I5"/>
    <mergeCell ref="A6:A18"/>
    <mergeCell ref="Q3:U3"/>
    <mergeCell ref="Q4:Q5"/>
    <mergeCell ref="R4:R5"/>
    <mergeCell ref="S4:S5"/>
    <mergeCell ref="T4:T5"/>
    <mergeCell ref="U4:U5"/>
    <mergeCell ref="G3:G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2022-11-29T01:53:31Z</dcterms:modified>
  <cp:category/>
  <cp:version/>
  <cp:contentType/>
  <cp:contentStatus/>
</cp:coreProperties>
</file>